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0\G\ellegi srl\Commesse\1820204cvc - 6PC x 3 anni Novate Mezzola 2 Pos\20231002_Novate_V\"/>
    </mc:Choice>
  </mc:AlternateContent>
  <xr:revisionPtr revIDLastSave="0" documentId="13_ncr:1_{E145DF4C-FD91-436E-861C-DB51F2FF964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Coordinate punti" sheetId="6" r:id="rId1"/>
    <sheet name="Valori spostamento" sheetId="1" r:id="rId2"/>
    <sheet name="Grafico_1" sheetId="4" r:id="rId3"/>
    <sheet name="Grafico_2" sheetId="7" r:id="rId4"/>
  </sheets>
  <definedNames>
    <definedName name="_xlnm.Print_Area" localSheetId="0">'Coordinate punti'!$A$1:$D$18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9" i="1"/>
  <c r="H12" i="1"/>
  <c r="H3" i="1"/>
  <c r="H18" i="1"/>
  <c r="G18" i="1"/>
  <c r="F18" i="1"/>
  <c r="H8" i="1"/>
  <c r="F2" i="1"/>
  <c r="G2" i="1"/>
  <c r="H2" i="1" s="1"/>
  <c r="F6" i="1"/>
  <c r="F5" i="1"/>
  <c r="F8" i="1"/>
  <c r="G8" i="1" s="1"/>
  <c r="F12" i="1" l="1"/>
  <c r="G12" i="1" s="1"/>
  <c r="F9" i="1"/>
  <c r="G9" i="1" s="1"/>
  <c r="F11" i="1" l="1"/>
  <c r="G11" i="1" s="1"/>
  <c r="H11" i="1" s="1"/>
  <c r="G5" i="1"/>
  <c r="H5" i="1" s="1"/>
  <c r="G6" i="1"/>
  <c r="H6" i="1" s="1"/>
  <c r="F14" i="1"/>
  <c r="G14" i="1" s="1"/>
  <c r="H14" i="1" s="1"/>
  <c r="F13" i="1"/>
  <c r="G13" i="1" s="1"/>
  <c r="H13" i="1" s="1"/>
  <c r="F15" i="1"/>
  <c r="G15" i="1" s="1"/>
  <c r="F4" i="1"/>
  <c r="G4" i="1" s="1"/>
  <c r="H4" i="1" s="1"/>
  <c r="F7" i="1"/>
  <c r="G7" i="1" s="1"/>
  <c r="H7" i="1" s="1"/>
  <c r="F17" i="1"/>
  <c r="G17" i="1" s="1"/>
  <c r="H17" i="1" s="1"/>
  <c r="F16" i="1"/>
  <c r="G16" i="1" s="1"/>
  <c r="H16" i="1" s="1"/>
  <c r="F3" i="1"/>
  <c r="G3" i="1" s="1"/>
  <c r="F10" i="1"/>
  <c r="G10" i="1" s="1"/>
  <c r="H10" i="1" s="1"/>
</calcChain>
</file>

<file path=xl/sharedStrings.xml><?xml version="1.0" encoding="utf-8"?>
<sst xmlns="http://schemas.openxmlformats.org/spreadsheetml/2006/main" count="75" uniqueCount="30">
  <si>
    <t>AREA</t>
  </si>
  <si>
    <t>G</t>
  </si>
  <si>
    <t>L</t>
  </si>
  <si>
    <t>B</t>
  </si>
  <si>
    <t>T</t>
  </si>
  <si>
    <t>A</t>
  </si>
  <si>
    <t>U</t>
  </si>
  <si>
    <t>F</t>
  </si>
  <si>
    <t>S</t>
  </si>
  <si>
    <t>O</t>
  </si>
  <si>
    <t>R</t>
  </si>
  <si>
    <t>WN</t>
  </si>
  <si>
    <t>WF</t>
  </si>
  <si>
    <t>EN</t>
  </si>
  <si>
    <t>EF</t>
  </si>
  <si>
    <t>PC</t>
  </si>
  <si>
    <t>DEM</t>
  </si>
  <si>
    <t>Est [m]</t>
  </si>
  <si>
    <t>Nord [m]</t>
  </si>
  <si>
    <t>Quota [m]</t>
  </si>
  <si>
    <t>Sottofinestra</t>
  </si>
  <si>
    <t>Nome area</t>
  </si>
  <si>
    <t xml:space="preserve">Fonte </t>
  </si>
  <si>
    <t>C</t>
  </si>
  <si>
    <t>I</t>
  </si>
  <si>
    <t>M</t>
  </si>
  <si>
    <t>N</t>
  </si>
  <si>
    <t>E</t>
  </si>
  <si>
    <t>D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</si>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</sst>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14" fontId="0" fillId="0" borderId="0" xfId="0" applyNumberFormat="1" applyAlignment="1">
      <alignment horizontal="center" wrapText="1"/>
    </xf>
    <xf numFmtId="0" fontId="4" fillId="0" borderId="0" xfId="0" applyFont="1" applyAlignment="1">
      <alignment horizontal="center" wrapText="1"/>
    </xf>
    <xf numFmtId="165" fontId="0" fillId="0" borderId="0" xfId="0" applyNumberForma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22" fontId="2" fillId="0" borderId="1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97154981927198E-2"/>
          <c:y val="1.4413258353209477E-2"/>
          <c:w val="0.89936463326311655"/>
          <c:h val="0.7643477488999243"/>
        </c:manualLayout>
      </c:layout>
      <c:scatterChart>
        <c:scatterStyle val="lineMarker"/>
        <c:varyColors val="0"/>
        <c:ser>
          <c:idx val="1"/>
          <c:order val="0"/>
          <c:tx>
            <c:strRef>
              <c:f>'Valori spostamento'!$C$10</c:f>
              <c:strCache>
                <c:ptCount val="1"/>
                <c:pt idx="0">
                  <c:v>L</c:v>
                </c:pt>
              </c:strCache>
            </c:strRef>
          </c:tx>
          <c:xVal>
            <c:numRef>
              <c:f>'Valori spostamento'!$D$1:$H$1</c:f>
              <c:numCache>
                <c:formatCode>m/d/yyyy\ h:mm</c:formatCode>
                <c:ptCount val="5"/>
                <c:pt idx="0">
                  <c:v>44692.13958333333</c:v>
                </c:pt>
                <c:pt idx="1">
                  <c:v>44815.479861111111</c:v>
                </c:pt>
                <c:pt idx="2">
                  <c:v>44948.48541666667</c:v>
                </c:pt>
                <c:pt idx="3">
                  <c:v>45088.458333333336</c:v>
                </c:pt>
                <c:pt idx="4">
                  <c:v>45203.45</c:v>
                </c:pt>
              </c:numCache>
            </c:numRef>
          </c:xVal>
          <c:yVal>
            <c:numRef>
              <c:f>'Valori spostamento'!$D$10:$H$10</c:f>
              <c:numCache>
                <c:formatCode>0.0</c:formatCode>
                <c:ptCount val="5"/>
                <c:pt idx="0">
                  <c:v>0</c:v>
                </c:pt>
                <c:pt idx="1">
                  <c:v>0.9</c:v>
                </c:pt>
                <c:pt idx="2">
                  <c:v>-0.99999999999999989</c:v>
                </c:pt>
                <c:pt idx="3">
                  <c:v>0.30000000000000016</c:v>
                </c:pt>
                <c:pt idx="4">
                  <c:v>0.70000000000000018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C8-41DF-9D5E-66A2D977C582}"/>
            </c:ext>
          </c:extLst>
        </c:ser>
        <c:ser>
          <c:idx val="2"/>
          <c:order val="1"/>
          <c:tx>
            <c:strRef>
              <c:f>'Valori spostamento'!$C$3</c:f>
              <c:strCache>
                <c:ptCount val="1"/>
                <c:pt idx="0">
                  <c:v>B</c:v>
                </c:pt>
              </c:strCache>
            </c:strRef>
          </c:tx>
          <c:xVal>
            <c:numRef>
              <c:f>'Valori spostamento'!$D$1:$H$1</c:f>
              <c:numCache>
                <c:formatCode>m/d/yyyy\ h:mm</c:formatCode>
                <c:ptCount val="5"/>
                <c:pt idx="0">
                  <c:v>44692.13958333333</c:v>
                </c:pt>
                <c:pt idx="1">
                  <c:v>44815.479861111111</c:v>
                </c:pt>
                <c:pt idx="2">
                  <c:v>44948.48541666667</c:v>
                </c:pt>
                <c:pt idx="3">
                  <c:v>45088.458333333336</c:v>
                </c:pt>
                <c:pt idx="4">
                  <c:v>45203.45</c:v>
                </c:pt>
              </c:numCache>
            </c:numRef>
          </c:xVal>
          <c:yVal>
            <c:numRef>
              <c:f>'Valori spostamento'!$D$3:$H$3</c:f>
              <c:numCache>
                <c:formatCode>0.0</c:formatCode>
                <c:ptCount val="5"/>
                <c:pt idx="0">
                  <c:v>0</c:v>
                </c:pt>
                <c:pt idx="1">
                  <c:v>-1</c:v>
                </c:pt>
                <c:pt idx="2">
                  <c:v>0.60000000000000009</c:v>
                </c:pt>
                <c:pt idx="3">
                  <c:v>-0.19999999999999996</c:v>
                </c:pt>
                <c:pt idx="4">
                  <c:v>-0.26999999999999996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C8-41DF-9D5E-66A2D977C582}"/>
            </c:ext>
          </c:extLst>
        </c:ser>
        <c:ser>
          <c:idx val="3"/>
          <c:order val="2"/>
          <c:tx>
            <c:strRef>
              <c:f>'Valori spostamento'!$C$16</c:f>
              <c:strCache>
                <c:ptCount val="1"/>
                <c:pt idx="0">
                  <c:v>T</c:v>
                </c:pt>
              </c:strCache>
            </c:strRef>
          </c:tx>
          <c:xVal>
            <c:numRef>
              <c:f>'Valori spostamento'!$D$1:$H$1</c:f>
              <c:numCache>
                <c:formatCode>m/d/yyyy\ h:mm</c:formatCode>
                <c:ptCount val="5"/>
                <c:pt idx="0">
                  <c:v>44692.13958333333</c:v>
                </c:pt>
                <c:pt idx="1">
                  <c:v>44815.479861111111</c:v>
                </c:pt>
                <c:pt idx="2">
                  <c:v>44948.48541666667</c:v>
                </c:pt>
                <c:pt idx="3">
                  <c:v>45088.458333333336</c:v>
                </c:pt>
                <c:pt idx="4">
                  <c:v>45203.45</c:v>
                </c:pt>
              </c:numCache>
            </c:numRef>
          </c:xVal>
          <c:yVal>
            <c:numRef>
              <c:f>'Valori spostamento'!$D$16:$H$16</c:f>
              <c:numCache>
                <c:formatCode>0.0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-1.3</c:v>
                </c:pt>
                <c:pt idx="3">
                  <c:v>-0.19999999999999996</c:v>
                </c:pt>
                <c:pt idx="4">
                  <c:v>0.30000000000000004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7C8-41DF-9D5E-66A2D977C582}"/>
            </c:ext>
          </c:extLst>
        </c:ser>
        <c:ser>
          <c:idx val="8"/>
          <c:order val="3"/>
          <c:tx>
            <c:strRef>
              <c:f>'Valori spostamento'!$C$15</c:f>
              <c:strCache>
                <c:ptCount val="1"/>
                <c:pt idx="0">
                  <c:v>S</c:v>
                </c:pt>
              </c:strCache>
            </c:strRef>
          </c:tx>
          <c:xVal>
            <c:numRef>
              <c:f>'Valori spostamento'!$D$1:$H$1</c:f>
              <c:numCache>
                <c:formatCode>m/d/yyyy\ h:mm</c:formatCode>
                <c:ptCount val="5"/>
                <c:pt idx="0">
                  <c:v>44692.13958333333</c:v>
                </c:pt>
                <c:pt idx="1">
                  <c:v>44815.479861111111</c:v>
                </c:pt>
                <c:pt idx="2">
                  <c:v>44948.48541666667</c:v>
                </c:pt>
                <c:pt idx="3">
                  <c:v>45088.458333333336</c:v>
                </c:pt>
                <c:pt idx="4">
                  <c:v>45203.45</c:v>
                </c:pt>
              </c:numCache>
            </c:numRef>
          </c:xVal>
          <c:yVal>
            <c:numRef>
              <c:f>'Valori spostamento'!$D$15:$H$15</c:f>
              <c:numCache>
                <c:formatCode>0.0</c:formatCode>
                <c:ptCount val="5"/>
                <c:pt idx="0">
                  <c:v>0</c:v>
                </c:pt>
                <c:pt idx="1">
                  <c:v>0.38</c:v>
                </c:pt>
                <c:pt idx="2">
                  <c:v>-1.19</c:v>
                </c:pt>
                <c:pt idx="3">
                  <c:v>-0.2599999999999999</c:v>
                </c:pt>
                <c:pt idx="4">
                  <c:v>-0.17999999999999988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7C8-41DF-9D5E-66A2D977C582}"/>
            </c:ext>
          </c:extLst>
        </c:ser>
        <c:ser>
          <c:idx val="9"/>
          <c:order val="4"/>
          <c:tx>
            <c:strRef>
              <c:f>'Valori spostamento'!$C$13</c:f>
              <c:strCache>
                <c:ptCount val="1"/>
                <c:pt idx="0">
                  <c:v>O</c:v>
                </c:pt>
              </c:strCache>
            </c:strRef>
          </c:tx>
          <c:xVal>
            <c:numRef>
              <c:f>'Valori spostamento'!$D$1:$H$1</c:f>
              <c:numCache>
                <c:formatCode>m/d/yyyy\ h:mm</c:formatCode>
                <c:ptCount val="5"/>
                <c:pt idx="0">
                  <c:v>44692.13958333333</c:v>
                </c:pt>
                <c:pt idx="1">
                  <c:v>44815.479861111111</c:v>
                </c:pt>
                <c:pt idx="2">
                  <c:v>44948.48541666667</c:v>
                </c:pt>
                <c:pt idx="3">
                  <c:v>45088.458333333336</c:v>
                </c:pt>
                <c:pt idx="4">
                  <c:v>45203.45</c:v>
                </c:pt>
              </c:numCache>
            </c:numRef>
          </c:xVal>
          <c:yVal>
            <c:numRef>
              <c:f>'Valori spostamento'!$D$13:$H$13</c:f>
              <c:numCache>
                <c:formatCode>0.0</c:formatCode>
                <c:ptCount val="5"/>
                <c:pt idx="0">
                  <c:v>0</c:v>
                </c:pt>
                <c:pt idx="1">
                  <c:v>0.1</c:v>
                </c:pt>
                <c:pt idx="2">
                  <c:v>-1.7999999999999998</c:v>
                </c:pt>
                <c:pt idx="3">
                  <c:v>-0.39999999999999991</c:v>
                </c:pt>
                <c:pt idx="4">
                  <c:v>0.10000000000000009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7C8-41DF-9D5E-66A2D977C582}"/>
            </c:ext>
          </c:extLst>
        </c:ser>
        <c:ser>
          <c:idx val="10"/>
          <c:order val="5"/>
          <c:tx>
            <c:strRef>
              <c:f>'Valori spostamento'!$C$14</c:f>
              <c:strCache>
                <c:ptCount val="1"/>
                <c:pt idx="0">
                  <c:v>R</c:v>
                </c:pt>
              </c:strCache>
            </c:strRef>
          </c:tx>
          <c:xVal>
            <c:numRef>
              <c:f>'Valori spostamento'!$D$1:$H$1</c:f>
              <c:numCache>
                <c:formatCode>m/d/yyyy\ h:mm</c:formatCode>
                <c:ptCount val="5"/>
                <c:pt idx="0">
                  <c:v>44692.13958333333</c:v>
                </c:pt>
                <c:pt idx="1">
                  <c:v>44815.479861111111</c:v>
                </c:pt>
                <c:pt idx="2">
                  <c:v>44948.48541666667</c:v>
                </c:pt>
                <c:pt idx="3">
                  <c:v>45088.458333333336</c:v>
                </c:pt>
                <c:pt idx="4">
                  <c:v>45203.45</c:v>
                </c:pt>
              </c:numCache>
            </c:numRef>
          </c:xVal>
          <c:yVal>
            <c:numRef>
              <c:f>'Valori spostamento'!$D$14:$H$14</c:f>
              <c:numCache>
                <c:formatCode>0.0</c:formatCode>
                <c:ptCount val="5"/>
                <c:pt idx="0">
                  <c:v>0</c:v>
                </c:pt>
                <c:pt idx="1">
                  <c:v>-0.2</c:v>
                </c:pt>
                <c:pt idx="2">
                  <c:v>-1.4</c:v>
                </c:pt>
                <c:pt idx="3">
                  <c:v>0.10000000000000009</c:v>
                </c:pt>
                <c:pt idx="4">
                  <c:v>-9.9999999999999922E-2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7C8-41DF-9D5E-66A2D977C582}"/>
            </c:ext>
          </c:extLst>
        </c:ser>
        <c:ser>
          <c:idx val="14"/>
          <c:order val="6"/>
          <c:tx>
            <c:strRef>
              <c:f>'Valori spostamento'!$C$9</c:f>
              <c:strCache>
                <c:ptCount val="1"/>
                <c:pt idx="0">
                  <c:v>I</c:v>
                </c:pt>
              </c:strCache>
            </c:strRef>
          </c:tx>
          <c:xVal>
            <c:numRef>
              <c:f>'Valori spostamento'!$D$1:$H$1</c:f>
              <c:numCache>
                <c:formatCode>m/d/yyyy\ h:mm</c:formatCode>
                <c:ptCount val="5"/>
                <c:pt idx="0">
                  <c:v>44692.13958333333</c:v>
                </c:pt>
                <c:pt idx="1">
                  <c:v>44815.479861111111</c:v>
                </c:pt>
                <c:pt idx="2">
                  <c:v>44948.48541666667</c:v>
                </c:pt>
                <c:pt idx="3">
                  <c:v>45088.458333333336</c:v>
                </c:pt>
                <c:pt idx="4">
                  <c:v>45203.45</c:v>
                </c:pt>
              </c:numCache>
            </c:numRef>
          </c:xVal>
          <c:yVal>
            <c:numRef>
              <c:f>'Valori spostamento'!$D$9:$H$9</c:f>
              <c:numCache>
                <c:formatCode>0.0</c:formatCode>
                <c:ptCount val="5"/>
                <c:pt idx="0">
                  <c:v>0</c:v>
                </c:pt>
                <c:pt idx="1">
                  <c:v>-0.8</c:v>
                </c:pt>
                <c:pt idx="2">
                  <c:v>-0.8</c:v>
                </c:pt>
                <c:pt idx="3">
                  <c:v>0.14999999999999991</c:v>
                </c:pt>
                <c:pt idx="4">
                  <c:v>-8.0000000000000099E-2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7C8-41DF-9D5E-66A2D977C582}"/>
            </c:ext>
          </c:extLst>
        </c:ser>
        <c:ser>
          <c:idx val="15"/>
          <c:order val="7"/>
          <c:tx>
            <c:strRef>
              <c:f>'Valori spostamento'!$C$12</c:f>
              <c:strCache>
                <c:ptCount val="1"/>
                <c:pt idx="0">
                  <c:v>N</c:v>
                </c:pt>
              </c:strCache>
            </c:strRef>
          </c:tx>
          <c:xVal>
            <c:numRef>
              <c:f>'Valori spostamento'!$D$1:$H$1</c:f>
              <c:numCache>
                <c:formatCode>m/d/yyyy\ h:mm</c:formatCode>
                <c:ptCount val="5"/>
                <c:pt idx="0">
                  <c:v>44692.13958333333</c:v>
                </c:pt>
                <c:pt idx="1">
                  <c:v>44815.479861111111</c:v>
                </c:pt>
                <c:pt idx="2">
                  <c:v>44948.48541666667</c:v>
                </c:pt>
                <c:pt idx="3">
                  <c:v>45088.458333333336</c:v>
                </c:pt>
                <c:pt idx="4">
                  <c:v>45203.45</c:v>
                </c:pt>
              </c:numCache>
            </c:numRef>
          </c:xVal>
          <c:yVal>
            <c:numRef>
              <c:f>'Valori spostamento'!$D$12:$H$12</c:f>
              <c:numCache>
                <c:formatCode>0.0</c:formatCode>
                <c:ptCount val="5"/>
                <c:pt idx="0">
                  <c:v>0</c:v>
                </c:pt>
                <c:pt idx="1">
                  <c:v>-0.3</c:v>
                </c:pt>
                <c:pt idx="2">
                  <c:v>-1.6600000000000001</c:v>
                </c:pt>
                <c:pt idx="3">
                  <c:v>-0.40000000000000013</c:v>
                </c:pt>
                <c:pt idx="4">
                  <c:v>-0.32000000000000012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7C8-41DF-9D5E-66A2D977C582}"/>
            </c:ext>
          </c:extLst>
        </c:ser>
        <c:ser>
          <c:idx val="0"/>
          <c:order val="8"/>
          <c:tx>
            <c:strRef>
              <c:f>'Valori spostamento'!$C$11</c:f>
              <c:strCache>
                <c:ptCount val="1"/>
                <c:pt idx="0">
                  <c:v>M</c:v>
                </c:pt>
              </c:strCache>
            </c:strRef>
          </c:tx>
          <c:xVal>
            <c:numRef>
              <c:f>'Valori spostamento'!$D$1:$H$1</c:f>
              <c:numCache>
                <c:formatCode>m/d/yyyy\ h:mm</c:formatCode>
                <c:ptCount val="5"/>
                <c:pt idx="0">
                  <c:v>44692.13958333333</c:v>
                </c:pt>
                <c:pt idx="1">
                  <c:v>44815.479861111111</c:v>
                </c:pt>
                <c:pt idx="2">
                  <c:v>44948.48541666667</c:v>
                </c:pt>
                <c:pt idx="3">
                  <c:v>45088.458333333336</c:v>
                </c:pt>
                <c:pt idx="4">
                  <c:v>45203.45</c:v>
                </c:pt>
              </c:numCache>
            </c:numRef>
          </c:xVal>
          <c:yVal>
            <c:numRef>
              <c:f>'Valori spostamento'!$D$11:$H$11</c:f>
              <c:numCache>
                <c:formatCode>0.0</c:formatCode>
                <c:ptCount val="5"/>
                <c:pt idx="0">
                  <c:v>0</c:v>
                </c:pt>
                <c:pt idx="1">
                  <c:v>0.9</c:v>
                </c:pt>
                <c:pt idx="2">
                  <c:v>-1.6</c:v>
                </c:pt>
                <c:pt idx="3">
                  <c:v>-0.30000000000000004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7C8-41DF-9D5E-66A2D977C582}"/>
            </c:ext>
          </c:extLst>
        </c:ser>
        <c:ser>
          <c:idx val="4"/>
          <c:order val="9"/>
          <c:tx>
            <c:strRef>
              <c:f>'Valori spostamento'!$C$8</c:f>
              <c:strCache>
                <c:ptCount val="1"/>
                <c:pt idx="0">
                  <c:v>G</c:v>
                </c:pt>
              </c:strCache>
            </c:strRef>
          </c:tx>
          <c:xVal>
            <c:numRef>
              <c:f>'Valori spostamento'!$D$1:$H$1</c:f>
              <c:numCache>
                <c:formatCode>m/d/yyyy\ h:mm</c:formatCode>
                <c:ptCount val="5"/>
                <c:pt idx="0">
                  <c:v>44692.13958333333</c:v>
                </c:pt>
                <c:pt idx="1">
                  <c:v>44815.479861111111</c:v>
                </c:pt>
                <c:pt idx="2">
                  <c:v>44948.48541666667</c:v>
                </c:pt>
                <c:pt idx="3">
                  <c:v>45088.458333333336</c:v>
                </c:pt>
                <c:pt idx="4">
                  <c:v>45203.45</c:v>
                </c:pt>
              </c:numCache>
            </c:numRef>
          </c:xVal>
          <c:yVal>
            <c:numRef>
              <c:f>'Valori spostamento'!$D$8:$H$8</c:f>
              <c:numCache>
                <c:formatCode>0.0</c:formatCode>
                <c:ptCount val="5"/>
                <c:pt idx="0">
                  <c:v>0</c:v>
                </c:pt>
                <c:pt idx="1">
                  <c:v>0.6</c:v>
                </c:pt>
                <c:pt idx="2">
                  <c:v>-2.1</c:v>
                </c:pt>
                <c:pt idx="3">
                  <c:v>-0.90000000000000013</c:v>
                </c:pt>
                <c:pt idx="4">
                  <c:v>-0.30000000000000016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A1-4C2E-B21D-88F3D1C7245A}"/>
            </c:ext>
          </c:extLst>
        </c:ser>
        <c:ser>
          <c:idx val="5"/>
          <c:order val="10"/>
          <c:tx>
            <c:strRef>
              <c:f>'Valori spostamento'!$C$17</c:f>
              <c:strCache>
                <c:ptCount val="1"/>
                <c:pt idx="0">
                  <c:v>U</c:v>
                </c:pt>
              </c:strCache>
            </c:strRef>
          </c:tx>
          <c:xVal>
            <c:numRef>
              <c:f>'Valori spostamento'!$D$1:$H$1</c:f>
              <c:numCache>
                <c:formatCode>m/d/yyyy\ h:mm</c:formatCode>
                <c:ptCount val="5"/>
                <c:pt idx="0">
                  <c:v>44692.13958333333</c:v>
                </c:pt>
                <c:pt idx="1">
                  <c:v>44815.479861111111</c:v>
                </c:pt>
                <c:pt idx="2">
                  <c:v>44948.48541666667</c:v>
                </c:pt>
                <c:pt idx="3">
                  <c:v>45088.458333333336</c:v>
                </c:pt>
                <c:pt idx="4">
                  <c:v>45203.45</c:v>
                </c:pt>
              </c:numCache>
            </c:numRef>
          </c:xVal>
          <c:yVal>
            <c:numRef>
              <c:f>'Valori spostamento'!$D$17:$H$17</c:f>
              <c:numCache>
                <c:formatCode>#,#00</c:formatCode>
                <c:ptCount val="5"/>
                <c:pt idx="0">
                  <c:v>0</c:v>
                </c:pt>
                <c:pt idx="1">
                  <c:v>-0.7</c:v>
                </c:pt>
                <c:pt idx="2">
                  <c:v>2.2000000000000002</c:v>
                </c:pt>
                <c:pt idx="3">
                  <c:v>0.60000000000000009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A1-4C2E-B21D-88F3D1C72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302144"/>
        <c:axId val="111304064"/>
      </c:scatterChart>
      <c:valAx>
        <c:axId val="111302144"/>
        <c:scaling>
          <c:orientation val="minMax"/>
          <c:max val="45203.450000000004"/>
          <c:min val="44692.14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1"/>
                </a:pPr>
                <a:r>
                  <a:rPr lang="it-IT" b="1"/>
                  <a:t>Tempo [gg/mm/aaaa]</a:t>
                </a:r>
              </a:p>
            </c:rich>
          </c:tx>
          <c:layout>
            <c:manualLayout>
              <c:xMode val="edge"/>
              <c:yMode val="edge"/>
              <c:x val="0.44742580118238567"/>
              <c:y val="0.92116993337537101"/>
            </c:manualLayout>
          </c:layout>
          <c:overlay val="0"/>
        </c:title>
        <c:numFmt formatCode="m/d/yyyy\ h:mm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it-IT"/>
          </a:p>
        </c:txPr>
        <c:crossAx val="111304064"/>
        <c:crossesAt val="-5"/>
        <c:crossBetween val="midCat"/>
        <c:majorUnit val="30"/>
        <c:minorUnit val="15"/>
      </c:valAx>
      <c:valAx>
        <c:axId val="111304064"/>
        <c:scaling>
          <c:orientation val="minMax"/>
          <c:max val="4"/>
          <c:min val="-4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it-IT" b="1"/>
                  <a:t>Spostamento lungo la LOS [mm]</a:t>
                </a:r>
              </a:p>
            </c:rich>
          </c:tx>
          <c:layout>
            <c:manualLayout>
              <c:xMode val="edge"/>
              <c:yMode val="edge"/>
              <c:x val="1.3162094725721007E-2"/>
              <c:y val="0.2985266742262551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11302144"/>
        <c:crosses val="autoZero"/>
        <c:crossBetween val="midCat"/>
        <c:majorUnit val="1"/>
        <c:minorUnit val="0.5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25232178282293133"/>
          <c:y val="0.95546629245772574"/>
          <c:w val="0.53333087422964365"/>
          <c:h val="3.7820475555183003E-2"/>
        </c:manualLayout>
      </c:layout>
      <c:overlay val="0"/>
    </c:legend>
    <c:plotVisOnly val="1"/>
    <c:dispBlanksAs val="gap"/>
    <c:showDLblsOverMax val="0"/>
  </c:chart>
  <c:spPr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97176681151171E-2"/>
          <c:y val="1.441329056306442E-2"/>
          <c:w val="0.89936463326311655"/>
          <c:h val="0.7643477488999243"/>
        </c:manualLayout>
      </c:layout>
      <c:scatterChart>
        <c:scatterStyle val="lineMarker"/>
        <c:varyColors val="0"/>
        <c:ser>
          <c:idx val="7"/>
          <c:order val="0"/>
          <c:tx>
            <c:strRef>
              <c:f>'Valori spostamento'!$C$4</c:f>
              <c:strCache>
                <c:ptCount val="1"/>
                <c:pt idx="0">
                  <c:v>C</c:v>
                </c:pt>
              </c:strCache>
            </c:strRef>
          </c:tx>
          <c:xVal>
            <c:numRef>
              <c:f>'Valori spostamento'!$D$1:$H$1</c:f>
              <c:numCache>
                <c:formatCode>m/d/yyyy\ h:mm</c:formatCode>
                <c:ptCount val="5"/>
                <c:pt idx="0">
                  <c:v>44692.13958333333</c:v>
                </c:pt>
                <c:pt idx="1">
                  <c:v>44815.479861111111</c:v>
                </c:pt>
                <c:pt idx="2">
                  <c:v>44948.48541666667</c:v>
                </c:pt>
                <c:pt idx="3">
                  <c:v>45088.458333333336</c:v>
                </c:pt>
                <c:pt idx="4">
                  <c:v>45203.45</c:v>
                </c:pt>
              </c:numCache>
            </c:numRef>
          </c:xVal>
          <c:yVal>
            <c:numRef>
              <c:f>'Valori spostamento'!$D$4:$H$4</c:f>
              <c:numCache>
                <c:formatCode>0.0</c:formatCode>
                <c:ptCount val="5"/>
                <c:pt idx="0">
                  <c:v>0</c:v>
                </c:pt>
                <c:pt idx="1">
                  <c:v>-1</c:v>
                </c:pt>
                <c:pt idx="2">
                  <c:v>-2.4</c:v>
                </c:pt>
                <c:pt idx="3">
                  <c:v>-2</c:v>
                </c:pt>
                <c:pt idx="4">
                  <c:v>-3.9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D45-4729-83F8-F90C5AF18430}"/>
            </c:ext>
          </c:extLst>
        </c:ser>
        <c:ser>
          <c:idx val="11"/>
          <c:order val="1"/>
          <c:tx>
            <c:strRef>
              <c:f>'Valori spostamento'!$C$5</c:f>
              <c:strCache>
                <c:ptCount val="1"/>
                <c:pt idx="0">
                  <c:v>D</c:v>
                </c:pt>
              </c:strCache>
            </c:strRef>
          </c:tx>
          <c:xVal>
            <c:numRef>
              <c:f>'Valori spostamento'!$D$1:$H$1</c:f>
              <c:numCache>
                <c:formatCode>m/d/yyyy\ h:mm</c:formatCode>
                <c:ptCount val="5"/>
                <c:pt idx="0">
                  <c:v>44692.13958333333</c:v>
                </c:pt>
                <c:pt idx="1">
                  <c:v>44815.479861111111</c:v>
                </c:pt>
                <c:pt idx="2">
                  <c:v>44948.48541666667</c:v>
                </c:pt>
                <c:pt idx="3">
                  <c:v>45088.458333333336</c:v>
                </c:pt>
                <c:pt idx="4">
                  <c:v>45203.45</c:v>
                </c:pt>
              </c:numCache>
            </c:numRef>
          </c:xVal>
          <c:yVal>
            <c:numRef>
              <c:f>'Valori spostamento'!$D$5:$H$5</c:f>
              <c:numCache>
                <c:formatCode>0.0</c:formatCode>
                <c:ptCount val="5"/>
                <c:pt idx="0">
                  <c:v>0</c:v>
                </c:pt>
                <c:pt idx="1">
                  <c:v>-1.9</c:v>
                </c:pt>
                <c:pt idx="2">
                  <c:v>0.10000000000000009</c:v>
                </c:pt>
                <c:pt idx="3">
                  <c:v>0.8</c:v>
                </c:pt>
                <c:pt idx="4">
                  <c:v>-1.5999999999999999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D45-4729-83F8-F90C5AF18430}"/>
            </c:ext>
          </c:extLst>
        </c:ser>
        <c:ser>
          <c:idx val="0"/>
          <c:order val="2"/>
          <c:tx>
            <c:strRef>
              <c:f>'Valori spostamento'!$C$2</c:f>
              <c:strCache>
                <c:ptCount val="1"/>
                <c:pt idx="0">
                  <c:v>A</c:v>
                </c:pt>
              </c:strCache>
            </c:strRef>
          </c:tx>
          <c:xVal>
            <c:numRef>
              <c:f>'Valori spostamento'!$D$1:$H$1</c:f>
              <c:numCache>
                <c:formatCode>m/d/yyyy\ h:mm</c:formatCode>
                <c:ptCount val="5"/>
                <c:pt idx="0">
                  <c:v>44692.13958333333</c:v>
                </c:pt>
                <c:pt idx="1">
                  <c:v>44815.479861111111</c:v>
                </c:pt>
                <c:pt idx="2">
                  <c:v>44948.48541666667</c:v>
                </c:pt>
                <c:pt idx="3">
                  <c:v>45088.458333333336</c:v>
                </c:pt>
                <c:pt idx="4">
                  <c:v>45203.45</c:v>
                </c:pt>
              </c:numCache>
            </c:numRef>
          </c:xVal>
          <c:yVal>
            <c:numRef>
              <c:f>'Valori spostamento'!$D$2:$H$2</c:f>
              <c:numCache>
                <c:formatCode>0.0</c:formatCode>
                <c:ptCount val="5"/>
                <c:pt idx="0">
                  <c:v>0</c:v>
                </c:pt>
                <c:pt idx="1">
                  <c:v>-1.4</c:v>
                </c:pt>
                <c:pt idx="2">
                  <c:v>0.5</c:v>
                </c:pt>
                <c:pt idx="3">
                  <c:v>-9.9999999999999978E-2</c:v>
                </c:pt>
                <c:pt idx="4">
                  <c:v>-1.5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7D-4BCF-BC8D-E44C6D8B9FF8}"/>
            </c:ext>
          </c:extLst>
        </c:ser>
        <c:ser>
          <c:idx val="1"/>
          <c:order val="3"/>
          <c:tx>
            <c:strRef>
              <c:f>'Valori spostamento'!$C$6</c:f>
              <c:strCache>
                <c:ptCount val="1"/>
                <c:pt idx="0">
                  <c:v>E</c:v>
                </c:pt>
              </c:strCache>
            </c:strRef>
          </c:tx>
          <c:xVal>
            <c:numRef>
              <c:f>'Valori spostamento'!$D$1:$H$1</c:f>
              <c:numCache>
                <c:formatCode>m/d/yyyy\ h:mm</c:formatCode>
                <c:ptCount val="5"/>
                <c:pt idx="0">
                  <c:v>44692.13958333333</c:v>
                </c:pt>
                <c:pt idx="1">
                  <c:v>44815.479861111111</c:v>
                </c:pt>
                <c:pt idx="2">
                  <c:v>44948.48541666667</c:v>
                </c:pt>
                <c:pt idx="3">
                  <c:v>45088.458333333336</c:v>
                </c:pt>
                <c:pt idx="4">
                  <c:v>45203.45</c:v>
                </c:pt>
              </c:numCache>
            </c:numRef>
          </c:xVal>
          <c:yVal>
            <c:numRef>
              <c:f>'Valori spostamento'!$D$6:$H$6</c:f>
              <c:numCache>
                <c:formatCode>0.0</c:formatCode>
                <c:ptCount val="5"/>
                <c:pt idx="0">
                  <c:v>0</c:v>
                </c:pt>
                <c:pt idx="1">
                  <c:v>-2.2000000000000002</c:v>
                </c:pt>
                <c:pt idx="2">
                  <c:v>-0.10000000000000009</c:v>
                </c:pt>
                <c:pt idx="3">
                  <c:v>0.1999999999999999</c:v>
                </c:pt>
                <c:pt idx="4">
                  <c:v>-2.5000000000000004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7D-4BCF-BC8D-E44C6D8B9FF8}"/>
            </c:ext>
          </c:extLst>
        </c:ser>
        <c:ser>
          <c:idx val="2"/>
          <c:order val="4"/>
          <c:tx>
            <c:strRef>
              <c:f>'Valori spostamento'!$C$7</c:f>
              <c:strCache>
                <c:ptCount val="1"/>
                <c:pt idx="0">
                  <c:v>F</c:v>
                </c:pt>
              </c:strCache>
            </c:strRef>
          </c:tx>
          <c:xVal>
            <c:numRef>
              <c:f>'Valori spostamento'!$D$1:$H$1</c:f>
              <c:numCache>
                <c:formatCode>m/d/yyyy\ h:mm</c:formatCode>
                <c:ptCount val="5"/>
                <c:pt idx="0">
                  <c:v>44692.13958333333</c:v>
                </c:pt>
                <c:pt idx="1">
                  <c:v>44815.479861111111</c:v>
                </c:pt>
                <c:pt idx="2">
                  <c:v>44948.48541666667</c:v>
                </c:pt>
                <c:pt idx="3">
                  <c:v>45088.458333333336</c:v>
                </c:pt>
                <c:pt idx="4">
                  <c:v>45203.45</c:v>
                </c:pt>
              </c:numCache>
            </c:numRef>
          </c:xVal>
          <c:yVal>
            <c:numRef>
              <c:f>'Valori spostamento'!$D$7:$H$7</c:f>
              <c:numCache>
                <c:formatCode>0.0</c:formatCode>
                <c:ptCount val="5"/>
                <c:pt idx="0">
                  <c:v>0</c:v>
                </c:pt>
                <c:pt idx="1">
                  <c:v>1.1000000000000001</c:v>
                </c:pt>
                <c:pt idx="2">
                  <c:v>-2.1999999999999997</c:v>
                </c:pt>
                <c:pt idx="3">
                  <c:v>-0.29999999999999982</c:v>
                </c:pt>
                <c:pt idx="4">
                  <c:v>1.1000000000000001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77D-4BCF-BC8D-E44C6D8B9FF8}"/>
            </c:ext>
          </c:extLst>
        </c:ser>
        <c:ser>
          <c:idx val="3"/>
          <c:order val="5"/>
          <c:tx>
            <c:strRef>
              <c:f>'Valori spostamento'!$C$18</c:f>
              <c:strCache>
                <c:ptCount val="1"/>
                <c:pt idx="0">
                  <c:v>X</c:v>
                </c:pt>
              </c:strCache>
            </c:strRef>
          </c:tx>
          <c:xVal>
            <c:numRef>
              <c:f>'Valori spostamento'!$D$1:$H$1</c:f>
              <c:numCache>
                <c:formatCode>m/d/yyyy\ h:mm</c:formatCode>
                <c:ptCount val="5"/>
                <c:pt idx="0">
                  <c:v>44692.13958333333</c:v>
                </c:pt>
                <c:pt idx="1">
                  <c:v>44815.479861111111</c:v>
                </c:pt>
                <c:pt idx="2">
                  <c:v>44948.48541666667</c:v>
                </c:pt>
                <c:pt idx="3">
                  <c:v>45088.458333333336</c:v>
                </c:pt>
                <c:pt idx="4">
                  <c:v>45203.45</c:v>
                </c:pt>
              </c:numCache>
            </c:numRef>
          </c:xVal>
          <c:yVal>
            <c:numRef>
              <c:f>'Valori spostamento'!$D$18:$H$18</c:f>
              <c:numCache>
                <c:formatCode>0.0</c:formatCode>
                <c:ptCount val="5"/>
                <c:pt idx="0">
                  <c:v>0</c:v>
                </c:pt>
                <c:pt idx="1">
                  <c:v>-0.9</c:v>
                </c:pt>
                <c:pt idx="2">
                  <c:v>-0.30000000000000004</c:v>
                </c:pt>
                <c:pt idx="3">
                  <c:v>-0.60000000000000009</c:v>
                </c:pt>
                <c:pt idx="4">
                  <c:v>-1.8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77D-4BCF-BC8D-E44C6D8B9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276608"/>
        <c:axId val="114278784"/>
      </c:scatterChart>
      <c:valAx>
        <c:axId val="114276608"/>
        <c:scaling>
          <c:orientation val="minMax"/>
          <c:max val="45203.450000000004"/>
          <c:min val="44692.14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1"/>
                </a:pPr>
                <a:r>
                  <a:rPr lang="it-IT" b="1"/>
                  <a:t>Tempo [gg/mm/aaaa]</a:t>
                </a:r>
              </a:p>
            </c:rich>
          </c:tx>
          <c:layout>
            <c:manualLayout>
              <c:xMode val="edge"/>
              <c:yMode val="edge"/>
              <c:x val="0.44742580118238567"/>
              <c:y val="0.92116993337537101"/>
            </c:manualLayout>
          </c:layout>
          <c:overlay val="0"/>
        </c:title>
        <c:numFmt formatCode="m/d/yyyy\ h:mm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it-IT"/>
          </a:p>
        </c:txPr>
        <c:crossAx val="114278784"/>
        <c:crossesAt val="-5"/>
        <c:crossBetween val="midCat"/>
        <c:majorUnit val="30"/>
        <c:minorUnit val="15"/>
      </c:valAx>
      <c:valAx>
        <c:axId val="114278784"/>
        <c:scaling>
          <c:orientation val="minMax"/>
          <c:max val="4"/>
          <c:min val="-4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it-IT" b="1"/>
                  <a:t>Spostamento lungo la LOS [mm]</a:t>
                </a:r>
              </a:p>
            </c:rich>
          </c:tx>
          <c:layout>
            <c:manualLayout>
              <c:xMode val="edge"/>
              <c:yMode val="edge"/>
              <c:x val="1.3162094725721007E-2"/>
              <c:y val="0.2985266742262551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14276608"/>
        <c:crosses val="autoZero"/>
        <c:crossBetween val="midCat"/>
        <c:majorUnit val="1"/>
        <c:minorUnit val="0.5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37198047787123928"/>
          <c:y val="0.95546629245772574"/>
          <c:w val="0.28834435395349134"/>
          <c:h val="3.7820475555183003E-2"/>
        </c:manualLayout>
      </c:layout>
      <c:overlay val="0"/>
    </c:legend>
    <c:plotVisOnly val="1"/>
    <c:dispBlanksAs val="gap"/>
    <c:showDLblsOverMax val="0"/>
  </c:chart>
  <c:spPr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tabSelected="1" zoomScale="8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72187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72187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zoomScaleNormal="100" workbookViewId="0">
      <selection activeCell="L13" sqref="L13"/>
    </sheetView>
  </sheetViews>
  <sheetFormatPr defaultRowHeight="15" x14ac:dyDescent="0.25"/>
  <cols>
    <col min="1" max="1" width="5.7109375" bestFit="1" customWidth="1"/>
    <col min="2" max="2" width="11.5703125" bestFit="1" customWidth="1"/>
    <col min="3" max="3" width="12.5703125" bestFit="1" customWidth="1"/>
    <col min="4" max="4" width="10" bestFit="1" customWidth="1"/>
    <col min="5" max="5" width="16.7109375" customWidth="1"/>
    <col min="6" max="6" width="16.5703125" customWidth="1"/>
  </cols>
  <sheetData>
    <row r="1" spans="1:6" x14ac:dyDescent="0.25">
      <c r="A1" s="15" t="s">
        <v>0</v>
      </c>
      <c r="B1" s="15" t="s">
        <v>17</v>
      </c>
      <c r="C1" s="15" t="s">
        <v>18</v>
      </c>
      <c r="D1" s="15" t="s">
        <v>19</v>
      </c>
      <c r="F1" s="12"/>
    </row>
    <row r="2" spans="1:6" x14ac:dyDescent="0.25">
      <c r="A2" s="15" t="s">
        <v>5</v>
      </c>
      <c r="B2" s="16">
        <v>534885.5</v>
      </c>
      <c r="C2" s="16">
        <v>5119369.5</v>
      </c>
      <c r="D2" s="17">
        <v>359</v>
      </c>
      <c r="F2" s="12"/>
    </row>
    <row r="3" spans="1:6" x14ac:dyDescent="0.25">
      <c r="A3" s="15" t="s">
        <v>3</v>
      </c>
      <c r="B3" s="16">
        <v>535008.7365</v>
      </c>
      <c r="C3" s="16">
        <v>5120061.8279499998</v>
      </c>
      <c r="D3" s="17">
        <v>1293</v>
      </c>
      <c r="F3" s="12"/>
    </row>
    <row r="4" spans="1:6" x14ac:dyDescent="0.25">
      <c r="A4" s="18" t="s">
        <v>23</v>
      </c>
      <c r="B4" s="16">
        <v>535154.0625</v>
      </c>
      <c r="C4" s="16">
        <v>5119326</v>
      </c>
      <c r="D4" s="17">
        <v>531</v>
      </c>
      <c r="F4" s="12"/>
    </row>
    <row r="5" spans="1:6" x14ac:dyDescent="0.25">
      <c r="A5" s="18" t="s">
        <v>28</v>
      </c>
      <c r="B5" s="16">
        <v>535367</v>
      </c>
      <c r="C5" s="16">
        <v>5119292.5</v>
      </c>
      <c r="D5" s="17">
        <v>678</v>
      </c>
      <c r="F5" s="12"/>
    </row>
    <row r="6" spans="1:6" x14ac:dyDescent="0.25">
      <c r="A6" s="18" t="s">
        <v>27</v>
      </c>
      <c r="B6" s="16">
        <v>535327.875</v>
      </c>
      <c r="C6" s="16">
        <v>5119348.5</v>
      </c>
      <c r="D6" s="17">
        <v>702</v>
      </c>
      <c r="F6" s="12"/>
    </row>
    <row r="7" spans="1:6" x14ac:dyDescent="0.25">
      <c r="A7" s="15" t="s">
        <v>7</v>
      </c>
      <c r="B7" s="16">
        <v>535193.1875</v>
      </c>
      <c r="C7" s="16">
        <v>5119306.5</v>
      </c>
      <c r="D7" s="17">
        <v>623</v>
      </c>
      <c r="F7" s="12"/>
    </row>
    <row r="8" spans="1:6" x14ac:dyDescent="0.25">
      <c r="A8" s="15" t="s">
        <v>1</v>
      </c>
      <c r="B8" s="16">
        <v>534601.3125</v>
      </c>
      <c r="C8" s="16">
        <v>5119706</v>
      </c>
      <c r="D8" s="17">
        <v>563</v>
      </c>
      <c r="F8" s="10"/>
    </row>
    <row r="9" spans="1:6" x14ac:dyDescent="0.25">
      <c r="A9" s="15" t="s">
        <v>24</v>
      </c>
      <c r="B9" s="16">
        <v>534496.63970000006</v>
      </c>
      <c r="C9" s="16">
        <v>5119914.6505000005</v>
      </c>
      <c r="D9" s="17">
        <v>588</v>
      </c>
      <c r="F9" s="10"/>
    </row>
    <row r="10" spans="1:6" x14ac:dyDescent="0.25">
      <c r="A10" s="15" t="s">
        <v>2</v>
      </c>
      <c r="B10" s="16">
        <v>534908.875</v>
      </c>
      <c r="C10" s="16">
        <v>5119399.5</v>
      </c>
      <c r="D10" s="17">
        <v>480</v>
      </c>
      <c r="E10" s="4"/>
      <c r="F10" s="11"/>
    </row>
    <row r="11" spans="1:6" x14ac:dyDescent="0.25">
      <c r="A11" s="15" t="s">
        <v>25</v>
      </c>
      <c r="B11" s="16">
        <v>535570.375</v>
      </c>
      <c r="C11" s="16">
        <v>5119267.5</v>
      </c>
      <c r="D11" s="17">
        <v>771</v>
      </c>
      <c r="E11" s="4"/>
      <c r="F11" s="11"/>
    </row>
    <row r="12" spans="1:6" x14ac:dyDescent="0.25">
      <c r="A12" s="15" t="s">
        <v>26</v>
      </c>
      <c r="B12" s="16">
        <v>534618.13919999998</v>
      </c>
      <c r="C12" s="16">
        <v>5120126.8405999998</v>
      </c>
      <c r="D12" s="17">
        <v>872</v>
      </c>
      <c r="E12" s="4"/>
      <c r="F12" s="11"/>
    </row>
    <row r="13" spans="1:6" x14ac:dyDescent="0.25">
      <c r="A13" s="15" t="s">
        <v>9</v>
      </c>
      <c r="B13" s="16">
        <v>535514.625</v>
      </c>
      <c r="C13" s="16">
        <v>5119623.5</v>
      </c>
      <c r="D13" s="17">
        <v>1082</v>
      </c>
    </row>
    <row r="14" spans="1:6" x14ac:dyDescent="0.25">
      <c r="A14" s="15" t="s">
        <v>10</v>
      </c>
      <c r="B14" s="16">
        <v>535584.67202099995</v>
      </c>
      <c r="C14" s="16">
        <v>5119524.7657300001</v>
      </c>
      <c r="D14" s="17">
        <v>1049</v>
      </c>
    </row>
    <row r="15" spans="1:6" x14ac:dyDescent="0.25">
      <c r="A15" s="15" t="s">
        <v>8</v>
      </c>
      <c r="B15" s="16">
        <v>534956.15796500002</v>
      </c>
      <c r="C15" s="16">
        <v>5120075.9705490004</v>
      </c>
      <c r="D15" s="17">
        <v>1243</v>
      </c>
    </row>
    <row r="16" spans="1:6" x14ac:dyDescent="0.25">
      <c r="A16" s="15" t="s">
        <v>4</v>
      </c>
      <c r="B16" s="16">
        <v>535541.3125</v>
      </c>
      <c r="C16" s="16">
        <v>5119628</v>
      </c>
      <c r="D16" s="17">
        <v>1176</v>
      </c>
    </row>
    <row r="17" spans="1:12" x14ac:dyDescent="0.25">
      <c r="A17" s="15" t="s">
        <v>6</v>
      </c>
      <c r="B17" s="16">
        <v>534982.625</v>
      </c>
      <c r="C17" s="16">
        <v>5119316</v>
      </c>
      <c r="D17" s="17">
        <v>388</v>
      </c>
    </row>
    <row r="18" spans="1:12" x14ac:dyDescent="0.25">
      <c r="A18" s="26" t="s">
        <v>29</v>
      </c>
      <c r="B18" s="27">
        <v>534730.3125</v>
      </c>
      <c r="C18" s="27">
        <v>5119528</v>
      </c>
      <c r="D18" s="28">
        <v>463</v>
      </c>
    </row>
    <row r="22" spans="1:12" x14ac:dyDescent="0.25">
      <c r="E22" s="2"/>
      <c r="F22" s="2"/>
      <c r="I22" s="3"/>
      <c r="J22" s="2"/>
      <c r="K22" s="2"/>
      <c r="L22" s="2"/>
    </row>
    <row r="28" spans="1:12" x14ac:dyDescent="0.25">
      <c r="C28" s="1"/>
      <c r="D28" s="5"/>
      <c r="E28" s="5"/>
      <c r="F28" s="5"/>
    </row>
    <row r="29" spans="1:12" x14ac:dyDescent="0.25">
      <c r="C29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7"/>
  <sheetViews>
    <sheetView zoomScaleNormal="100" workbookViewId="0">
      <selection activeCell="K16" sqref="K16"/>
    </sheetView>
  </sheetViews>
  <sheetFormatPr defaultRowHeight="15" x14ac:dyDescent="0.25"/>
  <cols>
    <col min="1" max="1" width="12.5703125" bestFit="1" customWidth="1"/>
    <col min="2" max="2" width="6.5703125" bestFit="1" customWidth="1"/>
    <col min="3" max="3" width="10.7109375" bestFit="1" customWidth="1"/>
    <col min="4" max="9" width="15.85546875" bestFit="1" customWidth="1"/>
    <col min="10" max="10" width="10.7109375" bestFit="1" customWidth="1"/>
  </cols>
  <sheetData>
    <row r="1" spans="1:9" x14ac:dyDescent="0.25">
      <c r="A1" s="29" t="s">
        <v>20</v>
      </c>
      <c r="B1" s="29" t="s">
        <v>22</v>
      </c>
      <c r="C1" s="29" t="s">
        <v>21</v>
      </c>
      <c r="D1" s="30">
        <v>44692.13958333333</v>
      </c>
      <c r="E1" s="30">
        <v>44815.479861111111</v>
      </c>
      <c r="F1" s="30">
        <v>44948.48541666667</v>
      </c>
      <c r="G1" s="30">
        <v>45088.458333333336</v>
      </c>
      <c r="H1" s="30">
        <v>45203.45</v>
      </c>
    </row>
    <row r="2" spans="1:9" x14ac:dyDescent="0.25">
      <c r="A2" s="21" t="s">
        <v>13</v>
      </c>
      <c r="B2" s="21" t="s">
        <v>15</v>
      </c>
      <c r="C2" s="20" t="s">
        <v>5</v>
      </c>
      <c r="D2" s="22">
        <v>0</v>
      </c>
      <c r="E2" s="22">
        <v>-1.4</v>
      </c>
      <c r="F2" s="22">
        <f>1.9+E2</f>
        <v>0.5</v>
      </c>
      <c r="G2" s="22">
        <f>-0.6+F2</f>
        <v>-9.9999999999999978E-2</v>
      </c>
      <c r="H2" s="22">
        <f>-1.4+G2</f>
        <v>-1.5</v>
      </c>
      <c r="I2" s="19"/>
    </row>
    <row r="3" spans="1:9" x14ac:dyDescent="0.25">
      <c r="A3" s="21" t="s">
        <v>12</v>
      </c>
      <c r="B3" s="21" t="s">
        <v>16</v>
      </c>
      <c r="C3" s="20" t="s">
        <v>3</v>
      </c>
      <c r="D3" s="22">
        <v>0</v>
      </c>
      <c r="E3" s="22">
        <v>-1</v>
      </c>
      <c r="F3" s="22">
        <f>1.6+E3</f>
        <v>0.60000000000000009</v>
      </c>
      <c r="G3" s="22">
        <f>-0.8+F3</f>
        <v>-0.19999999999999996</v>
      </c>
      <c r="H3" s="22">
        <f>-0.07+G3</f>
        <v>-0.26999999999999996</v>
      </c>
      <c r="I3" s="19"/>
    </row>
    <row r="4" spans="1:9" x14ac:dyDescent="0.25">
      <c r="A4" s="23" t="s">
        <v>13</v>
      </c>
      <c r="B4" s="23" t="s">
        <v>15</v>
      </c>
      <c r="C4" s="24" t="s">
        <v>23</v>
      </c>
      <c r="D4" s="25">
        <v>0</v>
      </c>
      <c r="E4" s="25">
        <v>-1</v>
      </c>
      <c r="F4" s="25">
        <f>-1.4+E4</f>
        <v>-2.4</v>
      </c>
      <c r="G4" s="25">
        <f>0.4+F4</f>
        <v>-2</v>
      </c>
      <c r="H4" s="22">
        <f>-1.9+G4</f>
        <v>-3.9</v>
      </c>
    </row>
    <row r="5" spans="1:9" x14ac:dyDescent="0.25">
      <c r="A5" s="23" t="s">
        <v>13</v>
      </c>
      <c r="B5" s="23" t="s">
        <v>15</v>
      </c>
      <c r="C5" s="24" t="s">
        <v>28</v>
      </c>
      <c r="D5" s="25">
        <v>0</v>
      </c>
      <c r="E5" s="25">
        <v>-1.9</v>
      </c>
      <c r="F5" s="25">
        <f>2+E5</f>
        <v>0.10000000000000009</v>
      </c>
      <c r="G5" s="25">
        <f>0.7+F5</f>
        <v>0.8</v>
      </c>
      <c r="H5" s="22">
        <f>-2.4+G5</f>
        <v>-1.5999999999999999</v>
      </c>
      <c r="I5" s="13"/>
    </row>
    <row r="6" spans="1:9" x14ac:dyDescent="0.25">
      <c r="A6" s="23" t="s">
        <v>13</v>
      </c>
      <c r="B6" s="23" t="s">
        <v>15</v>
      </c>
      <c r="C6" s="24" t="s">
        <v>27</v>
      </c>
      <c r="D6" s="25">
        <v>0</v>
      </c>
      <c r="E6" s="25">
        <v>-2.2000000000000002</v>
      </c>
      <c r="F6" s="25">
        <f>2.1+E6</f>
        <v>-0.10000000000000009</v>
      </c>
      <c r="G6" s="25">
        <f>0.3+F6</f>
        <v>0.1999999999999999</v>
      </c>
      <c r="H6" s="22">
        <f>-2.7+G6</f>
        <v>-2.5000000000000004</v>
      </c>
      <c r="I6" s="13"/>
    </row>
    <row r="7" spans="1:9" x14ac:dyDescent="0.25">
      <c r="A7" s="21" t="s">
        <v>13</v>
      </c>
      <c r="B7" s="21" t="s">
        <v>15</v>
      </c>
      <c r="C7" s="20" t="s">
        <v>7</v>
      </c>
      <c r="D7" s="25">
        <v>0</v>
      </c>
      <c r="E7" s="22">
        <v>1.1000000000000001</v>
      </c>
      <c r="F7" s="22">
        <f>-3.3+E7</f>
        <v>-2.1999999999999997</v>
      </c>
      <c r="G7" s="22">
        <f>1.9+F7</f>
        <v>-0.29999999999999982</v>
      </c>
      <c r="H7" s="22">
        <f>1.4+G7</f>
        <v>1.1000000000000001</v>
      </c>
      <c r="I7" s="19"/>
    </row>
    <row r="8" spans="1:9" x14ac:dyDescent="0.25">
      <c r="A8" s="21" t="s">
        <v>11</v>
      </c>
      <c r="B8" s="21" t="s">
        <v>15</v>
      </c>
      <c r="C8" s="20" t="s">
        <v>1</v>
      </c>
      <c r="D8" s="25">
        <v>0</v>
      </c>
      <c r="E8" s="22">
        <v>0.6</v>
      </c>
      <c r="F8" s="22">
        <f>-2.7+E8</f>
        <v>-2.1</v>
      </c>
      <c r="G8" s="22">
        <f>1.2+F8</f>
        <v>-0.90000000000000013</v>
      </c>
      <c r="H8" s="22">
        <f>0.6+G8</f>
        <v>-0.30000000000000016</v>
      </c>
    </row>
    <row r="9" spans="1:9" x14ac:dyDescent="0.25">
      <c r="A9" s="21" t="s">
        <v>11</v>
      </c>
      <c r="B9" s="21" t="s">
        <v>16</v>
      </c>
      <c r="C9" s="20" t="s">
        <v>24</v>
      </c>
      <c r="D9" s="25">
        <v>0</v>
      </c>
      <c r="E9" s="22">
        <v>-0.8</v>
      </c>
      <c r="F9" s="22">
        <f>0+E9</f>
        <v>-0.8</v>
      </c>
      <c r="G9" s="22">
        <f>0.95+F9</f>
        <v>0.14999999999999991</v>
      </c>
      <c r="H9" s="22">
        <f>-0.23+G9</f>
        <v>-8.0000000000000099E-2</v>
      </c>
    </row>
    <row r="10" spans="1:9" x14ac:dyDescent="0.25">
      <c r="A10" s="21" t="s">
        <v>11</v>
      </c>
      <c r="B10" s="21" t="s">
        <v>15</v>
      </c>
      <c r="C10" s="20" t="s">
        <v>2</v>
      </c>
      <c r="D10" s="25">
        <v>0</v>
      </c>
      <c r="E10" s="22">
        <v>0.9</v>
      </c>
      <c r="F10" s="22">
        <f>-1.9+E10</f>
        <v>-0.99999999999999989</v>
      </c>
      <c r="G10" s="22">
        <f>1.3+F10</f>
        <v>0.30000000000000016</v>
      </c>
      <c r="H10" s="22">
        <f>0.4+G10</f>
        <v>0.70000000000000018</v>
      </c>
    </row>
    <row r="11" spans="1:9" x14ac:dyDescent="0.25">
      <c r="A11" s="21" t="s">
        <v>13</v>
      </c>
      <c r="B11" s="21" t="s">
        <v>15</v>
      </c>
      <c r="C11" s="20" t="s">
        <v>25</v>
      </c>
      <c r="D11" s="25">
        <v>0</v>
      </c>
      <c r="E11" s="22">
        <v>0.9</v>
      </c>
      <c r="F11" s="22">
        <f>-2.5+E11</f>
        <v>-1.6</v>
      </c>
      <c r="G11" s="22">
        <f>1.3+F11</f>
        <v>-0.30000000000000004</v>
      </c>
      <c r="H11" s="22">
        <f>0.3+G11</f>
        <v>0</v>
      </c>
    </row>
    <row r="12" spans="1:9" x14ac:dyDescent="0.25">
      <c r="A12" s="21" t="s">
        <v>12</v>
      </c>
      <c r="B12" s="21" t="s">
        <v>16</v>
      </c>
      <c r="C12" s="20" t="s">
        <v>26</v>
      </c>
      <c r="D12" s="25">
        <v>0</v>
      </c>
      <c r="E12" s="22">
        <v>-0.3</v>
      </c>
      <c r="F12" s="22">
        <f>-1.36+E12</f>
        <v>-1.6600000000000001</v>
      </c>
      <c r="G12" s="22">
        <f>1.26+F12</f>
        <v>-0.40000000000000013</v>
      </c>
      <c r="H12" s="22">
        <f>0.08+G12</f>
        <v>-0.32000000000000012</v>
      </c>
    </row>
    <row r="13" spans="1:9" x14ac:dyDescent="0.25">
      <c r="A13" s="21" t="s">
        <v>14</v>
      </c>
      <c r="B13" s="21" t="s">
        <v>15</v>
      </c>
      <c r="C13" s="20" t="s">
        <v>9</v>
      </c>
      <c r="D13" s="22">
        <v>0</v>
      </c>
      <c r="E13" s="22">
        <v>0.1</v>
      </c>
      <c r="F13" s="22">
        <f>-1.9+E13</f>
        <v>-1.7999999999999998</v>
      </c>
      <c r="G13" s="22">
        <f>1.4+F13</f>
        <v>-0.39999999999999991</v>
      </c>
      <c r="H13" s="22">
        <f>0.5+G13</f>
        <v>0.10000000000000009</v>
      </c>
    </row>
    <row r="14" spans="1:9" x14ac:dyDescent="0.25">
      <c r="A14" s="21" t="s">
        <v>14</v>
      </c>
      <c r="B14" s="21" t="s">
        <v>15</v>
      </c>
      <c r="C14" s="20" t="s">
        <v>10</v>
      </c>
      <c r="D14" s="22">
        <v>0</v>
      </c>
      <c r="E14" s="22">
        <v>-0.2</v>
      </c>
      <c r="F14" s="22">
        <f>-1.2+E14</f>
        <v>-1.4</v>
      </c>
      <c r="G14" s="22">
        <f>1.5+F14</f>
        <v>0.10000000000000009</v>
      </c>
      <c r="H14" s="22">
        <f>-0.2+G14</f>
        <v>-9.9999999999999922E-2</v>
      </c>
    </row>
    <row r="15" spans="1:9" x14ac:dyDescent="0.25">
      <c r="A15" s="21" t="s">
        <v>14</v>
      </c>
      <c r="B15" s="21" t="s">
        <v>16</v>
      </c>
      <c r="C15" s="20" t="s">
        <v>8</v>
      </c>
      <c r="D15" s="22">
        <v>0</v>
      </c>
      <c r="E15" s="22">
        <v>0.38</v>
      </c>
      <c r="F15" s="22">
        <f>-1.57+E15</f>
        <v>-1.19</v>
      </c>
      <c r="G15" s="22">
        <f>0.93+F15</f>
        <v>-0.2599999999999999</v>
      </c>
      <c r="H15" s="22">
        <f>0.08+G15</f>
        <v>-0.17999999999999988</v>
      </c>
    </row>
    <row r="16" spans="1:9" x14ac:dyDescent="0.25">
      <c r="A16" s="21" t="s">
        <v>12</v>
      </c>
      <c r="B16" s="21" t="s">
        <v>15</v>
      </c>
      <c r="C16" s="20" t="s">
        <v>4</v>
      </c>
      <c r="D16" s="22">
        <v>0</v>
      </c>
      <c r="E16" s="22">
        <v>0.3</v>
      </c>
      <c r="F16" s="22">
        <f>-1.6+E16</f>
        <v>-1.3</v>
      </c>
      <c r="G16" s="22">
        <f>1.1+F16</f>
        <v>-0.19999999999999996</v>
      </c>
      <c r="H16" s="22">
        <f>0.5+G16</f>
        <v>0.30000000000000004</v>
      </c>
    </row>
    <row r="17" spans="1:13" x14ac:dyDescent="0.25">
      <c r="A17" s="21" t="s">
        <v>13</v>
      </c>
      <c r="B17" s="21" t="s">
        <v>15</v>
      </c>
      <c r="C17" s="20" t="s">
        <v>6</v>
      </c>
      <c r="D17" s="22">
        <v>0</v>
      </c>
      <c r="E17" s="22">
        <v>-0.7</v>
      </c>
      <c r="F17" s="22">
        <f>2.9+E17</f>
        <v>2.2000000000000002</v>
      </c>
      <c r="G17" s="22">
        <f>-1.6+F17</f>
        <v>0.60000000000000009</v>
      </c>
      <c r="H17" s="22">
        <f>-0.6+G17</f>
        <v>0</v>
      </c>
    </row>
    <row r="18" spans="1:13" x14ac:dyDescent="0.25">
      <c r="A18" s="21" t="s">
        <v>11</v>
      </c>
      <c r="B18" s="21" t="s">
        <v>15</v>
      </c>
      <c r="C18" s="20" t="s">
        <v>29</v>
      </c>
      <c r="D18" s="22">
        <v>0</v>
      </c>
      <c r="E18" s="22">
        <v>-0.9</v>
      </c>
      <c r="F18" s="22">
        <f>0.6+E18</f>
        <v>-0.30000000000000004</v>
      </c>
      <c r="G18" s="22">
        <f>-0.3+F18</f>
        <v>-0.60000000000000009</v>
      </c>
      <c r="H18" s="22">
        <f>-1.2+G18</f>
        <v>-1.8</v>
      </c>
      <c r="J18" s="3"/>
      <c r="K18" s="2"/>
      <c r="L18" s="2"/>
      <c r="M18" s="2"/>
    </row>
    <row r="22" spans="1:13" x14ac:dyDescent="0.25">
      <c r="C22" s="14"/>
    </row>
    <row r="24" spans="1:13" x14ac:dyDescent="0.25">
      <c r="C24" s="1"/>
      <c r="D24" s="1"/>
      <c r="E24" s="5"/>
      <c r="F24" s="5"/>
      <c r="G24" s="5"/>
    </row>
    <row r="25" spans="1:13" x14ac:dyDescent="0.25">
      <c r="C25" s="1"/>
      <c r="D25" s="1"/>
    </row>
    <row r="26" spans="1:13" x14ac:dyDescent="0.25">
      <c r="C26" s="6"/>
      <c r="D26" s="6"/>
      <c r="E26" s="6"/>
      <c r="F26" s="6"/>
      <c r="G26" s="6"/>
    </row>
    <row r="27" spans="1:13" x14ac:dyDescent="0.25">
      <c r="C27" s="6"/>
      <c r="D27" s="6"/>
      <c r="E27" s="7"/>
      <c r="F27" s="7"/>
      <c r="G27" s="8"/>
    </row>
    <row r="28" spans="1:13" x14ac:dyDescent="0.25">
      <c r="C28" s="6"/>
      <c r="D28" s="6"/>
      <c r="E28" s="7"/>
      <c r="F28" s="7"/>
      <c r="G28" s="8"/>
    </row>
    <row r="29" spans="1:13" x14ac:dyDescent="0.25">
      <c r="C29" s="6"/>
      <c r="D29" s="6"/>
      <c r="E29" s="7"/>
      <c r="F29" s="7"/>
      <c r="G29" s="8"/>
    </row>
    <row r="30" spans="1:13" x14ac:dyDescent="0.25">
      <c r="C30" s="6"/>
      <c r="D30" s="6"/>
      <c r="E30" s="7"/>
      <c r="F30" s="7"/>
      <c r="G30" s="8"/>
    </row>
    <row r="31" spans="1:13" x14ac:dyDescent="0.25">
      <c r="C31" s="6"/>
      <c r="D31" s="6"/>
      <c r="E31" s="7"/>
      <c r="F31" s="7"/>
      <c r="G31" s="8"/>
    </row>
    <row r="32" spans="1:13" x14ac:dyDescent="0.25">
      <c r="C32" s="6"/>
      <c r="D32" s="6"/>
      <c r="E32" s="7"/>
      <c r="F32" s="7"/>
      <c r="G32" s="8"/>
    </row>
    <row r="33" spans="3:7" x14ac:dyDescent="0.25">
      <c r="C33" s="6"/>
      <c r="D33" s="6"/>
      <c r="E33" s="7"/>
      <c r="F33" s="7"/>
      <c r="G33" s="8"/>
    </row>
    <row r="34" spans="3:7" x14ac:dyDescent="0.25">
      <c r="C34" s="9"/>
      <c r="D34" s="9"/>
      <c r="E34" s="7"/>
      <c r="F34" s="7"/>
      <c r="G34" s="8"/>
    </row>
    <row r="35" spans="3:7" x14ac:dyDescent="0.25">
      <c r="C35" s="6"/>
      <c r="D35" s="6"/>
      <c r="E35" s="7"/>
      <c r="F35" s="7"/>
      <c r="G35" s="8"/>
    </row>
    <row r="36" spans="3:7" x14ac:dyDescent="0.25">
      <c r="C36" s="6"/>
      <c r="D36" s="6"/>
      <c r="E36" s="7"/>
      <c r="F36" s="7"/>
      <c r="G36" s="8"/>
    </row>
    <row r="37" spans="3:7" x14ac:dyDescent="0.25">
      <c r="C37" s="6"/>
      <c r="D37" s="6"/>
      <c r="E37" s="7"/>
      <c r="F37" s="7"/>
      <c r="G3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Fogli di lavoro</vt:lpstr>
      </vt:variant>
      <vt:variant>
        <vt:i4>2</vt:i4>
      </vt:variant>
      <vt:variant>
        <vt:lpstr>Grafici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Coordinate punti</vt:lpstr>
      <vt:lpstr>Valori spostamento</vt:lpstr>
      <vt:lpstr>Grafico_1</vt:lpstr>
      <vt:lpstr>Grafico_2</vt:lpstr>
      <vt:lpstr>'Coordinate punti'!Area_stampa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SC. Cortinovis</dc:creator>
  <cp:lastModifiedBy>Silvia SC. Cortinovis</cp:lastModifiedBy>
  <dcterms:created xsi:type="dcterms:W3CDTF">2023-06-26T13:04:36Z</dcterms:created>
  <dcterms:modified xsi:type="dcterms:W3CDTF">2023-10-31T15:15:15Z</dcterms:modified>
</cp:coreProperties>
</file>